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manda.burzynska\Documents\SA.270...2023\SA.270.2.2023\dokumnety do postępowania\sorty mundurowe\"/>
    </mc:Choice>
  </mc:AlternateContent>
  <xr:revisionPtr revIDLastSave="0" documentId="13_ncr:1_{89AEE2BC-8122-45E0-9965-8ADEE00DABC0}" xr6:coauthVersionLast="47" xr6:coauthVersionMax="47" xr10:uidLastSave="{00000000-0000-0000-0000-000000000000}"/>
  <bookViews>
    <workbookView xWindow="-120" yWindow="-120" windowWidth="29040" windowHeight="15840" xr2:uid="{F3DD2E82-BEEE-4209-8AAC-3A5FD20D53C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2" i="1" l="1"/>
  <c r="G60" i="1"/>
  <c r="G59" i="1"/>
  <c r="F59" i="1"/>
  <c r="E59" i="1"/>
  <c r="G58" i="1"/>
  <c r="G57" i="1"/>
  <c r="G56" i="1"/>
  <c r="G55" i="1"/>
  <c r="G54" i="1"/>
  <c r="G53" i="1"/>
  <c r="G52" i="1"/>
  <c r="G51" i="1"/>
  <c r="G50" i="1"/>
  <c r="G49" i="1"/>
  <c r="G47" i="1"/>
  <c r="G46" i="1"/>
  <c r="G45" i="1"/>
  <c r="F45" i="1"/>
  <c r="E45" i="1"/>
  <c r="G44" i="1"/>
  <c r="G43" i="1"/>
  <c r="G42" i="1"/>
  <c r="G39" i="1"/>
  <c r="G38" i="1"/>
  <c r="G35" i="1"/>
  <c r="G34" i="1"/>
  <c r="G33" i="1"/>
  <c r="G32" i="1"/>
  <c r="G31" i="1"/>
  <c r="G30" i="1"/>
  <c r="G29" i="1"/>
  <c r="F30" i="1"/>
  <c r="E30" i="1"/>
  <c r="G28" i="1"/>
  <c r="G27" i="1"/>
  <c r="F27" i="1"/>
  <c r="E27" i="1"/>
  <c r="G26" i="1"/>
  <c r="G25" i="1"/>
  <c r="G24" i="1"/>
  <c r="G23" i="1"/>
  <c r="G22" i="1"/>
  <c r="G21" i="1"/>
  <c r="F21" i="1"/>
  <c r="E21" i="1"/>
  <c r="G20" i="1"/>
  <c r="G19" i="1"/>
  <c r="G18" i="1"/>
  <c r="G17" i="1"/>
  <c r="G16" i="1"/>
  <c r="F62" i="1"/>
  <c r="F60" i="1"/>
  <c r="F58" i="1"/>
  <c r="F57" i="1"/>
  <c r="F56" i="1"/>
  <c r="F55" i="1"/>
  <c r="F54" i="1"/>
  <c r="F53" i="1"/>
  <c r="F52" i="1"/>
  <c r="F51" i="1"/>
  <c r="F50" i="1"/>
  <c r="F49" i="1"/>
  <c r="F47" i="1"/>
  <c r="F46" i="1"/>
  <c r="F44" i="1"/>
  <c r="F43" i="1"/>
  <c r="F42" i="1"/>
  <c r="F41" i="1"/>
  <c r="F40" i="1"/>
  <c r="F39" i="1"/>
  <c r="F38" i="1"/>
  <c r="F36" i="1"/>
  <c r="F35" i="1"/>
  <c r="F34" i="1"/>
  <c r="F33" i="1"/>
  <c r="F32" i="1"/>
  <c r="F31" i="1"/>
  <c r="F29" i="1"/>
  <c r="F28" i="1"/>
  <c r="F26" i="1"/>
  <c r="F25" i="1"/>
  <c r="F24" i="1"/>
  <c r="F23" i="1"/>
  <c r="F22" i="1"/>
  <c r="F20" i="1"/>
  <c r="F19" i="1"/>
  <c r="F18" i="1"/>
  <c r="F17" i="1"/>
  <c r="F16" i="1"/>
  <c r="E62" i="1"/>
  <c r="E60" i="1"/>
  <c r="E58" i="1"/>
  <c r="E57" i="1"/>
  <c r="E56" i="1"/>
  <c r="E55" i="1"/>
  <c r="E54" i="1"/>
  <c r="E53" i="1"/>
  <c r="E52" i="1"/>
  <c r="E51" i="1"/>
  <c r="E50" i="1"/>
  <c r="E49" i="1"/>
  <c r="E47" i="1"/>
  <c r="E46" i="1"/>
  <c r="E44" i="1"/>
  <c r="E43" i="1"/>
  <c r="E42" i="1"/>
  <c r="E41" i="1"/>
  <c r="E40" i="1"/>
  <c r="E39" i="1"/>
  <c r="E38" i="1"/>
  <c r="E36" i="1"/>
  <c r="E35" i="1"/>
  <c r="E34" i="1"/>
  <c r="E33" i="1"/>
  <c r="E32" i="1"/>
  <c r="E31" i="1"/>
  <c r="E29" i="1"/>
  <c r="E28" i="1"/>
  <c r="E26" i="1"/>
  <c r="E25" i="1"/>
  <c r="E24" i="1"/>
  <c r="E23" i="1"/>
  <c r="E22" i="1"/>
  <c r="E20" i="1"/>
  <c r="E19" i="1"/>
  <c r="E18" i="1"/>
  <c r="E17" i="1"/>
  <c r="E16" i="1"/>
  <c r="G41" i="1"/>
  <c r="G40" i="1"/>
  <c r="G36" i="1"/>
  <c r="G64" i="1" l="1"/>
  <c r="G63" i="1"/>
</calcChain>
</file>

<file path=xl/sharedStrings.xml><?xml version="1.0" encoding="utf-8"?>
<sst xmlns="http://schemas.openxmlformats.org/spreadsheetml/2006/main" count="84" uniqueCount="83">
  <si>
    <t>...............................................................................</t>
  </si>
  <si>
    <t xml:space="preserve">  (nazwa, oznaczenie, firma i adres Wykonawcy)</t>
  </si>
  <si>
    <t>Skarb Państwa - Państwowe Gospodarstwo Leśne</t>
  </si>
  <si>
    <r>
      <t>Lasy Państwowe –</t>
    </r>
    <r>
      <rPr>
        <sz val="11"/>
        <color rgb="FFC000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Nadleśnictwo Supraśl</t>
    </r>
  </si>
  <si>
    <t>ul. Konarskiego 8 A,16-030 Supraśl</t>
  </si>
  <si>
    <t>_________________________________________, dnia _____________ r.</t>
  </si>
  <si>
    <t>Formularz ofertowy</t>
  </si>
  <si>
    <r>
      <t xml:space="preserve"> </t>
    </r>
    <r>
      <rPr>
        <sz val="11"/>
        <color theme="1"/>
        <rFont val="Arial"/>
        <family val="2"/>
        <charset val="238"/>
      </rPr>
      <t>na wykonywanie zamówienia pn. „Dostawa sortów mundurowych dla Pracowników Nadleśnictwa Supraśl w 2023 r.”</t>
    </r>
  </si>
  <si>
    <r>
      <t xml:space="preserve">Odpowiadając na ogłoszenie w sprawie udzielenia zamówienia publicznego pn. </t>
    </r>
    <r>
      <rPr>
        <b/>
        <sz val="11"/>
        <color theme="1"/>
        <rFont val="Arial"/>
        <family val="2"/>
        <charset val="238"/>
      </rPr>
      <t xml:space="preserve">„Dostawa sortów mundurowych dla Pracowników Nadleśnictwa Supraśl w 2023 r.”  </t>
    </r>
    <r>
      <rPr>
        <sz val="11"/>
        <color theme="1"/>
        <rFont val="Arial"/>
        <family val="2"/>
        <charset val="238"/>
      </rPr>
      <t>składam/y niniejszym ofertę, wg zestawienia jak niżej:</t>
    </r>
  </si>
  <si>
    <t>Nazwa składnika umundurowania</t>
  </si>
  <si>
    <t>Ilość sztuk</t>
  </si>
  <si>
    <t>Cena netto za sztukę w PLN</t>
  </si>
  <si>
    <t>Stawka Vat</t>
  </si>
  <si>
    <t>Wartość Vat w PLN</t>
  </si>
  <si>
    <t>Cena brutto za sztukę</t>
  </si>
  <si>
    <t>MUNDUR WYJŚCIOWY LEŚNIKA:</t>
  </si>
  <si>
    <t>1. Marynarka damska lub męska gabardyna lub tropik</t>
  </si>
  <si>
    <t>2. Spodnie damskie lub męskie gabardyna lub tropik</t>
  </si>
  <si>
    <t>3. Marynarka damska lub męska gabardyna z wykończeniem oleofobowym</t>
  </si>
  <si>
    <t>4. Spodnie damskie lub męskie gabardyna z wykończeniem oleofobowym</t>
  </si>
  <si>
    <t>MUNDUR CODZIENNY LEŚNIKA:</t>
  </si>
  <si>
    <t>MUNDUR TERENOWY LEŚNIKA:</t>
  </si>
  <si>
    <t>1. Bluza z kamizelką letnią</t>
  </si>
  <si>
    <t>2. Spodnie letnie</t>
  </si>
  <si>
    <t xml:space="preserve">3. Czapka letnia   </t>
  </si>
  <si>
    <t>4. Kurtka zimowa</t>
  </si>
  <si>
    <t>5. Spodnie zimowe</t>
  </si>
  <si>
    <t>6. Czapka zimowa</t>
  </si>
  <si>
    <t>7. Trzewiki "Sympatex"</t>
  </si>
  <si>
    <t>8. Trzewiki "Gore-Tex" niskie</t>
  </si>
  <si>
    <t>9. Trzewiki "Gore-Tex" wysokie</t>
  </si>
  <si>
    <t>10. Trzewiki "Sympatex" z ociepleniem "Thinsulate"</t>
  </si>
  <si>
    <t>11. Trzewiki "Gore-Tex" wysokie z ociepleniem "Thinsulate"</t>
  </si>
  <si>
    <t>OZNAKI UZUPEŁNIAJĄCE:</t>
  </si>
  <si>
    <t>1. Oznaki służbowe wyhaftowane bajorkiem</t>
  </si>
  <si>
    <t>SUMA</t>
  </si>
  <si>
    <t>X</t>
  </si>
  <si>
    <t xml:space="preserve">- posiadamy uprawnienia do wykonywania określonej działalności lub czynności, jeżeli ustawy nakładają obowiązek posiadania takich uprawnień, </t>
  </si>
  <si>
    <t>- posiadamy niezbędną wiedzę i doświadczenie oraz potencjał techniczny, a także dysponujemy osobami zdolnymi do wykonania zamówienia,</t>
  </si>
  <si>
    <t>- znajdujemy się w sytuacji ekonomicznej i finansowej zapewniającej wykonanie zamówienia.</t>
  </si>
  <si>
    <t xml:space="preserve">      Podpis:……………………</t>
  </si>
  <si>
    <r>
      <t>3.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 xml:space="preserve">Oświadczamy, że spełniamy warunki określone poniżej, tj.: </t>
    </r>
  </si>
  <si>
    <r>
      <t>4.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>Zobowiązuję/my się w przypadku wyboru naszej oferty do przyjęcia zlecenia na warunkach określonych w Opisie Przedmiotu Zamówienia.</t>
    </r>
  </si>
  <si>
    <r>
      <t>5.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 xml:space="preserve">Oświadczam/y, że nie podlegam/y wykluczeniu. </t>
    </r>
  </si>
  <si>
    <t>5. Spódnica - gabardyna lub tropik</t>
  </si>
  <si>
    <t>6. Spódnica gabardyna z wykończeniem oleofobowym</t>
  </si>
  <si>
    <t>7. Koszula męska, bluzka damska</t>
  </si>
  <si>
    <t>8. Koszula męska,bluzka damska - bawełna 100 %</t>
  </si>
  <si>
    <t>9. Krawat</t>
  </si>
  <si>
    <t>10. Czapka</t>
  </si>
  <si>
    <t>11a. Płaszcz męski</t>
  </si>
  <si>
    <t>11b. Płaszcz damski</t>
  </si>
  <si>
    <t>12. Kapelusz damski lub męski</t>
  </si>
  <si>
    <t>13a. Kurtka męska</t>
  </si>
  <si>
    <t>13b. Kurtka damska</t>
  </si>
  <si>
    <t>14. Szalik</t>
  </si>
  <si>
    <t>15. Rękawice damskie lub męskie</t>
  </si>
  <si>
    <t>16. Skarpety letnie termoaktywne</t>
  </si>
  <si>
    <t>17. Skarpety przejściowe termoaktywne</t>
  </si>
  <si>
    <t>18.Skarpety zimowe termoaktywne</t>
  </si>
  <si>
    <t>19. Półbuty damskie lub męskie</t>
  </si>
  <si>
    <t>1. Koszula męska, bluzka damska z długim i krótkim rękawem</t>
  </si>
  <si>
    <t>2. Koszula męska, bluzka damska z długim i krótkim rękawem bawełna 100 % </t>
  </si>
  <si>
    <t>3. Sweter</t>
  </si>
  <si>
    <t>4. Kamizelka</t>
  </si>
  <si>
    <t>5. Bluza z polaru typu windstoper</t>
  </si>
  <si>
    <t>6. Kurtka wierzchnia</t>
  </si>
  <si>
    <t>7. Czapka zimowa</t>
  </si>
  <si>
    <t>8. Peleryna</t>
  </si>
  <si>
    <t>9.Półbuty „Sympatex”</t>
  </si>
  <si>
    <t>10. Półbuty „Gore-Tex”</t>
  </si>
  <si>
    <t>11. Trzewiki "Gore-Tex" niskie z ociepleniem "Thinsulate"</t>
  </si>
  <si>
    <t>Ogólna wartość 1 pkt</t>
  </si>
  <si>
    <t>Oferent powinien dostarczyć deklarację zgodności.</t>
  </si>
  <si>
    <t>1.Oświadczam/y, że podane w powyższej tabeli ceny są ostateczne i zawierają wszelkie koszty związane z realizacją przedmiotu zamówienia.</t>
  </si>
  <si>
    <t>2. Oświadczam/y, że przedmiot zamówienia wykonam/y w terminie od dnia podpisania umowy do 31.12.2023 r.</t>
  </si>
  <si>
    <r>
      <t>7.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 xml:space="preserve">Oświadczam/y, że uważam/y się za związanego/ych niniejszą ofertą przez okres 15 dni. </t>
    </r>
  </si>
  <si>
    <t xml:space="preserve">8.	Oświadczamy, iż realizując zamówienie,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1 - „RODO”). </t>
  </si>
  <si>
    <t>9.	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</si>
  <si>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SA.270.2.2023</t>
  </si>
  <si>
    <t>Załącznik nr 1 - Formularz ofertowy</t>
  </si>
  <si>
    <t>Wartość 1 pkt</t>
  </si>
  <si>
    <r>
      <t>6.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>Oświadczam/y, że zdobyłem/liśmy wszystkie informacje, które były niezbędne do przygotowania oferty oraz podpisania umowy.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</si>
</sst>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C00000"/>
      <name val="Arial"/>
      <family val="2"/>
      <charset val="238"/>
    </font>
    <font>
      <sz val="11"/>
      <color theme="1"/>
      <name val="Cambria"/>
      <family val="1"/>
      <charset val="238"/>
    </font>
    <font>
      <b/>
      <i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000000"/>
      <name val="Calibri"/>
      <family val="2"/>
      <charset val="238"/>
      <scheme val="minor"/>
    </font>
    <font>
      <sz val="16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10.5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 vertical="center" indent="2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vertical="center"/>
    </xf>
    <xf numFmtId="0" fontId="11" fillId="2" borderId="4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4" fillId="2" borderId="3" xfId="0" applyFont="1" applyFill="1" applyBorder="1" applyAlignment="1">
      <alignment horizontal="right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4" borderId="1" xfId="0" applyFill="1" applyBorder="1"/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horizontal="center" vertical="center"/>
    </xf>
    <xf numFmtId="2" fontId="11" fillId="2" borderId="4" xfId="0" applyNumberFormat="1" applyFont="1" applyFill="1" applyBorder="1" applyAlignment="1">
      <alignment horizontal="center" vertical="center"/>
    </xf>
    <xf numFmtId="2" fontId="10" fillId="2" borderId="4" xfId="0" applyNumberFormat="1" applyFont="1" applyFill="1" applyBorder="1" applyAlignment="1">
      <alignment horizontal="center" vertical="center"/>
    </xf>
    <xf numFmtId="9" fontId="11" fillId="0" borderId="4" xfId="0" applyNumberFormat="1" applyFont="1" applyBorder="1" applyAlignment="1">
      <alignment horizontal="center" vertical="center"/>
    </xf>
    <xf numFmtId="2" fontId="11" fillId="0" borderId="4" xfId="0" applyNumberFormat="1" applyFont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center" wrapText="1"/>
    </xf>
    <xf numFmtId="2" fontId="10" fillId="2" borderId="4" xfId="0" applyNumberFormat="1" applyFont="1" applyFill="1" applyBorder="1" applyAlignment="1">
      <alignment horizontal="center" vertical="center" wrapText="1"/>
    </xf>
    <xf numFmtId="9" fontId="10" fillId="0" borderId="4" xfId="0" applyNumberFormat="1" applyFont="1" applyBorder="1" applyAlignment="1">
      <alignment horizontal="center" vertical="center"/>
    </xf>
    <xf numFmtId="0" fontId="18" fillId="2" borderId="3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0" xfId="0" applyFont="1"/>
    <xf numFmtId="0" fontId="20" fillId="0" borderId="0" xfId="0" applyFont="1"/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/>
    </xf>
    <xf numFmtId="0" fontId="0" fillId="0" borderId="0" xfId="0"/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justify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16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EBFEF-A35C-496D-9123-7C9633A8A81F}">
  <dimension ref="A1:G79"/>
  <sheetViews>
    <sheetView tabSelected="1" topLeftCell="A67" zoomScale="145" zoomScaleNormal="145" workbookViewId="0">
      <selection activeCell="J75" sqref="J75"/>
    </sheetView>
  </sheetViews>
  <sheetFormatPr defaultRowHeight="15" x14ac:dyDescent="0.25"/>
  <cols>
    <col min="1" max="1" width="46.7109375" customWidth="1"/>
    <col min="2" max="2" width="5.28515625" customWidth="1"/>
    <col min="3" max="3" width="9.85546875" customWidth="1"/>
    <col min="4" max="4" width="7.42578125" customWidth="1"/>
    <col min="5" max="5" width="8.140625" customWidth="1"/>
    <col min="6" max="6" width="9.28515625" customWidth="1"/>
    <col min="7" max="7" width="8.140625" customWidth="1"/>
  </cols>
  <sheetData>
    <row r="1" spans="1:7" x14ac:dyDescent="0.25">
      <c r="C1" s="37" t="s">
        <v>80</v>
      </c>
    </row>
    <row r="2" spans="1:7" x14ac:dyDescent="0.25">
      <c r="A2" s="1" t="s">
        <v>0</v>
      </c>
    </row>
    <row r="3" spans="1:7" x14ac:dyDescent="0.25">
      <c r="A3" s="1" t="s">
        <v>1</v>
      </c>
    </row>
    <row r="4" spans="1:7" x14ac:dyDescent="0.25">
      <c r="A4" s="2"/>
    </row>
    <row r="5" spans="1:7" x14ac:dyDescent="0.25">
      <c r="A5" s="40" t="s">
        <v>2</v>
      </c>
      <c r="B5" s="41"/>
      <c r="C5" s="41"/>
      <c r="D5" s="41"/>
      <c r="E5" s="41"/>
      <c r="F5" s="41"/>
    </row>
    <row r="6" spans="1:7" x14ac:dyDescent="0.25">
      <c r="A6" s="40" t="s">
        <v>3</v>
      </c>
      <c r="B6" s="41"/>
      <c r="C6" s="41"/>
      <c r="D6" s="41"/>
      <c r="E6" s="41"/>
      <c r="F6" s="41"/>
    </row>
    <row r="7" spans="1:7" x14ac:dyDescent="0.25">
      <c r="A7" s="40" t="s">
        <v>4</v>
      </c>
      <c r="B7" s="41"/>
      <c r="C7" s="41"/>
      <c r="D7" s="41"/>
      <c r="E7" s="41"/>
      <c r="F7" s="41"/>
    </row>
    <row r="8" spans="1:7" x14ac:dyDescent="0.25">
      <c r="A8" s="1" t="s">
        <v>79</v>
      </c>
    </row>
    <row r="9" spans="1:7" x14ac:dyDescent="0.25">
      <c r="A9" s="48" t="s">
        <v>5</v>
      </c>
      <c r="B9" s="41"/>
      <c r="C9" s="41"/>
      <c r="D9" s="41"/>
      <c r="E9" s="41"/>
      <c r="F9" s="41"/>
      <c r="G9" s="41"/>
    </row>
    <row r="10" spans="1:7" x14ac:dyDescent="0.25">
      <c r="A10" s="3"/>
    </row>
    <row r="11" spans="1:7" x14ac:dyDescent="0.25">
      <c r="A11" s="44" t="s">
        <v>6</v>
      </c>
      <c r="B11" s="41"/>
      <c r="C11" s="41"/>
      <c r="D11" s="41"/>
      <c r="E11" s="41"/>
      <c r="F11" s="41"/>
      <c r="G11" s="41"/>
    </row>
    <row r="12" spans="1:7" ht="31.15" customHeight="1" x14ac:dyDescent="0.25">
      <c r="A12" s="42" t="s">
        <v>7</v>
      </c>
      <c r="B12" s="43"/>
      <c r="C12" s="43"/>
      <c r="D12" s="43"/>
      <c r="E12" s="43"/>
      <c r="F12" s="43"/>
      <c r="G12" s="43"/>
    </row>
    <row r="13" spans="1:7" ht="44.45" customHeight="1" thickBot="1" x14ac:dyDescent="0.3">
      <c r="A13" s="45" t="s">
        <v>8</v>
      </c>
      <c r="B13" s="46"/>
      <c r="C13" s="46"/>
      <c r="D13" s="46"/>
      <c r="E13" s="46"/>
      <c r="F13" s="46"/>
      <c r="G13" s="46"/>
    </row>
    <row r="14" spans="1:7" ht="56.25" customHeight="1" thickBot="1" x14ac:dyDescent="0.3">
      <c r="A14" s="4" t="s">
        <v>9</v>
      </c>
      <c r="B14" s="5" t="s">
        <v>10</v>
      </c>
      <c r="C14" s="5" t="s">
        <v>11</v>
      </c>
      <c r="D14" s="5" t="s">
        <v>12</v>
      </c>
      <c r="E14" s="5" t="s">
        <v>13</v>
      </c>
      <c r="F14" s="5" t="s">
        <v>14</v>
      </c>
      <c r="G14" s="34" t="s">
        <v>81</v>
      </c>
    </row>
    <row r="15" spans="1:7" ht="22.9" customHeight="1" thickBot="1" x14ac:dyDescent="0.3">
      <c r="A15" s="6" t="s">
        <v>15</v>
      </c>
      <c r="B15" s="7"/>
      <c r="C15" s="8"/>
      <c r="D15" s="8"/>
      <c r="E15" s="9"/>
      <c r="F15" s="9"/>
      <c r="G15" s="18"/>
    </row>
    <row r="16" spans="1:7" ht="25.15" customHeight="1" thickBot="1" x14ac:dyDescent="0.3">
      <c r="A16" s="10" t="s">
        <v>16</v>
      </c>
      <c r="B16" s="11">
        <v>1</v>
      </c>
      <c r="C16" s="24"/>
      <c r="D16" s="28">
        <v>0.23</v>
      </c>
      <c r="E16" s="29">
        <f>C16*1.23-C16</f>
        <v>0</v>
      </c>
      <c r="F16" s="29">
        <f>C16*1.23</f>
        <v>0</v>
      </c>
      <c r="G16" s="19">
        <f>C16/25</f>
        <v>0</v>
      </c>
    </row>
    <row r="17" spans="1:7" ht="25.9" customHeight="1" thickBot="1" x14ac:dyDescent="0.3">
      <c r="A17" s="10" t="s">
        <v>17</v>
      </c>
      <c r="B17" s="11">
        <v>1</v>
      </c>
      <c r="C17" s="24"/>
      <c r="D17" s="28">
        <v>0.23</v>
      </c>
      <c r="E17" s="29">
        <f t="shared" ref="E17:E36" si="0">C17*1.23-C17</f>
        <v>0</v>
      </c>
      <c r="F17" s="29">
        <f t="shared" ref="F17:F36" si="1">C17*1.23</f>
        <v>0</v>
      </c>
      <c r="G17" s="19">
        <f>C17/15</f>
        <v>0</v>
      </c>
    </row>
    <row r="18" spans="1:7" ht="28.9" customHeight="1" thickBot="1" x14ac:dyDescent="0.3">
      <c r="A18" s="10" t="s">
        <v>18</v>
      </c>
      <c r="B18" s="11">
        <v>1</v>
      </c>
      <c r="C18" s="24"/>
      <c r="D18" s="28">
        <v>0.23</v>
      </c>
      <c r="E18" s="29">
        <f t="shared" si="0"/>
        <v>0</v>
      </c>
      <c r="F18" s="29">
        <f t="shared" si="1"/>
        <v>0</v>
      </c>
      <c r="G18" s="19">
        <f>C18/26</f>
        <v>0</v>
      </c>
    </row>
    <row r="19" spans="1:7" ht="28.15" customHeight="1" thickBot="1" x14ac:dyDescent="0.3">
      <c r="A19" s="10" t="s">
        <v>19</v>
      </c>
      <c r="B19" s="11">
        <v>1</v>
      </c>
      <c r="C19" s="24"/>
      <c r="D19" s="28">
        <v>0.23</v>
      </c>
      <c r="E19" s="29">
        <f t="shared" si="0"/>
        <v>0</v>
      </c>
      <c r="F19" s="29">
        <f t="shared" si="1"/>
        <v>0</v>
      </c>
      <c r="G19" s="19">
        <f>C19/15</f>
        <v>0</v>
      </c>
    </row>
    <row r="20" spans="1:7" ht="28.9" customHeight="1" thickBot="1" x14ac:dyDescent="0.3">
      <c r="A20" s="10" t="s">
        <v>44</v>
      </c>
      <c r="B20" s="11">
        <v>1</v>
      </c>
      <c r="C20" s="24"/>
      <c r="D20" s="28">
        <v>0.23</v>
      </c>
      <c r="E20" s="29">
        <f t="shared" si="0"/>
        <v>0</v>
      </c>
      <c r="F20" s="29">
        <f t="shared" si="1"/>
        <v>0</v>
      </c>
      <c r="G20" s="19">
        <f>C20/15</f>
        <v>0</v>
      </c>
    </row>
    <row r="21" spans="1:7" ht="28.9" customHeight="1" thickBot="1" x14ac:dyDescent="0.3">
      <c r="A21" s="10" t="s">
        <v>45</v>
      </c>
      <c r="B21" s="11">
        <v>1</v>
      </c>
      <c r="C21" s="24"/>
      <c r="D21" s="28">
        <v>0.23</v>
      </c>
      <c r="E21" s="29">
        <f t="shared" si="0"/>
        <v>0</v>
      </c>
      <c r="F21" s="29">
        <f t="shared" si="1"/>
        <v>0</v>
      </c>
      <c r="G21" s="19">
        <f>C21/15</f>
        <v>0</v>
      </c>
    </row>
    <row r="22" spans="1:7" ht="15" customHeight="1" thickBot="1" x14ac:dyDescent="0.3">
      <c r="A22" s="10" t="s">
        <v>46</v>
      </c>
      <c r="B22" s="11">
        <v>1</v>
      </c>
      <c r="C22" s="25"/>
      <c r="D22" s="28">
        <v>0.23</v>
      </c>
      <c r="E22" s="29">
        <f t="shared" si="0"/>
        <v>0</v>
      </c>
      <c r="F22" s="29">
        <f t="shared" si="1"/>
        <v>0</v>
      </c>
      <c r="G22" s="19">
        <f>C22/6</f>
        <v>0</v>
      </c>
    </row>
    <row r="23" spans="1:7" ht="15.6" customHeight="1" thickBot="1" x14ac:dyDescent="0.3">
      <c r="A23" s="33" t="s">
        <v>47</v>
      </c>
      <c r="B23" s="11">
        <v>1</v>
      </c>
      <c r="C23" s="24"/>
      <c r="D23" s="28">
        <v>0.23</v>
      </c>
      <c r="E23" s="29">
        <f t="shared" si="0"/>
        <v>0</v>
      </c>
      <c r="F23" s="29">
        <f t="shared" si="1"/>
        <v>0</v>
      </c>
      <c r="G23" s="19">
        <f>C23/7</f>
        <v>0</v>
      </c>
    </row>
    <row r="24" spans="1:7" ht="15" customHeight="1" thickBot="1" x14ac:dyDescent="0.3">
      <c r="A24" s="10" t="s">
        <v>48</v>
      </c>
      <c r="B24" s="11">
        <v>1</v>
      </c>
      <c r="C24" s="24"/>
      <c r="D24" s="28">
        <v>0.23</v>
      </c>
      <c r="E24" s="29">
        <f t="shared" si="0"/>
        <v>0</v>
      </c>
      <c r="F24" s="29">
        <f t="shared" si="1"/>
        <v>0</v>
      </c>
      <c r="G24" s="19">
        <f>C24/3</f>
        <v>0</v>
      </c>
    </row>
    <row r="25" spans="1:7" ht="15" customHeight="1" thickBot="1" x14ac:dyDescent="0.3">
      <c r="A25" s="10" t="s">
        <v>49</v>
      </c>
      <c r="B25" s="11">
        <v>1</v>
      </c>
      <c r="C25" s="24"/>
      <c r="D25" s="28">
        <v>0.23</v>
      </c>
      <c r="E25" s="29">
        <f t="shared" si="0"/>
        <v>0</v>
      </c>
      <c r="F25" s="29">
        <f t="shared" si="1"/>
        <v>0</v>
      </c>
      <c r="G25" s="19">
        <f>C25/7</f>
        <v>0</v>
      </c>
    </row>
    <row r="26" spans="1:7" ht="15" customHeight="1" thickBot="1" x14ac:dyDescent="0.3">
      <c r="A26" s="10" t="s">
        <v>50</v>
      </c>
      <c r="B26" s="11">
        <v>1</v>
      </c>
      <c r="C26" s="24"/>
      <c r="D26" s="28">
        <v>0.23</v>
      </c>
      <c r="E26" s="29">
        <f t="shared" si="0"/>
        <v>0</v>
      </c>
      <c r="F26" s="29">
        <f t="shared" si="1"/>
        <v>0</v>
      </c>
      <c r="G26" s="19">
        <f>C26/45</f>
        <v>0</v>
      </c>
    </row>
    <row r="27" spans="1:7" ht="15" customHeight="1" thickBot="1" x14ac:dyDescent="0.3">
      <c r="A27" s="10" t="s">
        <v>51</v>
      </c>
      <c r="B27" s="11">
        <v>1</v>
      </c>
      <c r="C27" s="24"/>
      <c r="D27" s="28">
        <v>0.23</v>
      </c>
      <c r="E27" s="29">
        <f t="shared" ref="E27" si="2">C27*1.23-C27</f>
        <v>0</v>
      </c>
      <c r="F27" s="29">
        <f t="shared" ref="F27" si="3">C27*1.23</f>
        <v>0</v>
      </c>
      <c r="G27" s="19">
        <f>C27/45</f>
        <v>0</v>
      </c>
    </row>
    <row r="28" spans="1:7" ht="15" customHeight="1" thickBot="1" x14ac:dyDescent="0.3">
      <c r="A28" s="10" t="s">
        <v>52</v>
      </c>
      <c r="B28" s="11">
        <v>1</v>
      </c>
      <c r="C28" s="24"/>
      <c r="D28" s="28">
        <v>0.23</v>
      </c>
      <c r="E28" s="29">
        <f t="shared" si="0"/>
        <v>0</v>
      </c>
      <c r="F28" s="29">
        <f t="shared" si="1"/>
        <v>0</v>
      </c>
      <c r="G28" s="19">
        <f>C28/9</f>
        <v>0</v>
      </c>
    </row>
    <row r="29" spans="1:7" ht="15" customHeight="1" thickBot="1" x14ac:dyDescent="0.3">
      <c r="A29" s="10" t="s">
        <v>53</v>
      </c>
      <c r="B29" s="11">
        <v>1</v>
      </c>
      <c r="C29" s="24"/>
      <c r="D29" s="28">
        <v>0.23</v>
      </c>
      <c r="E29" s="29">
        <f t="shared" si="0"/>
        <v>0</v>
      </c>
      <c r="F29" s="29">
        <f t="shared" si="1"/>
        <v>0</v>
      </c>
      <c r="G29" s="19">
        <f>C29/40</f>
        <v>0</v>
      </c>
    </row>
    <row r="30" spans="1:7" ht="15" customHeight="1" thickBot="1" x14ac:dyDescent="0.3">
      <c r="A30" s="10" t="s">
        <v>54</v>
      </c>
      <c r="B30" s="11">
        <v>1</v>
      </c>
      <c r="C30" s="24"/>
      <c r="D30" s="28">
        <v>0.23</v>
      </c>
      <c r="E30" s="29">
        <f t="shared" ref="E30" si="4">C30*1.23-C30</f>
        <v>0</v>
      </c>
      <c r="F30" s="29">
        <f t="shared" ref="F30" si="5">C30*1.23</f>
        <v>0</v>
      </c>
      <c r="G30" s="19">
        <f>C30/40</f>
        <v>0</v>
      </c>
    </row>
    <row r="31" spans="1:7" ht="15" customHeight="1" thickBot="1" x14ac:dyDescent="0.3">
      <c r="A31" s="10" t="s">
        <v>55</v>
      </c>
      <c r="B31" s="11">
        <v>1</v>
      </c>
      <c r="C31" s="24"/>
      <c r="D31" s="28">
        <v>0.23</v>
      </c>
      <c r="E31" s="29">
        <f t="shared" si="0"/>
        <v>0</v>
      </c>
      <c r="F31" s="29">
        <f t="shared" si="1"/>
        <v>0</v>
      </c>
      <c r="G31" s="19">
        <f>C31/2</f>
        <v>0</v>
      </c>
    </row>
    <row r="32" spans="1:7" ht="15" customHeight="1" thickBot="1" x14ac:dyDescent="0.3">
      <c r="A32" s="10" t="s">
        <v>56</v>
      </c>
      <c r="B32" s="11">
        <v>1</v>
      </c>
      <c r="C32" s="24"/>
      <c r="D32" s="28">
        <v>0.23</v>
      </c>
      <c r="E32" s="29">
        <f t="shared" si="0"/>
        <v>0</v>
      </c>
      <c r="F32" s="29">
        <f t="shared" si="1"/>
        <v>0</v>
      </c>
      <c r="G32" s="19">
        <f>C32/6</f>
        <v>0</v>
      </c>
    </row>
    <row r="33" spans="1:7" ht="15" customHeight="1" thickBot="1" x14ac:dyDescent="0.3">
      <c r="A33" s="10" t="s">
        <v>57</v>
      </c>
      <c r="B33" s="11">
        <v>1</v>
      </c>
      <c r="C33" s="24"/>
      <c r="D33" s="28">
        <v>0.23</v>
      </c>
      <c r="E33" s="29">
        <f t="shared" si="0"/>
        <v>0</v>
      </c>
      <c r="F33" s="29">
        <f t="shared" si="1"/>
        <v>0</v>
      </c>
      <c r="G33" s="19">
        <f>C33/2</f>
        <v>0</v>
      </c>
    </row>
    <row r="34" spans="1:7" ht="15" customHeight="1" thickBot="1" x14ac:dyDescent="0.3">
      <c r="A34" s="10" t="s">
        <v>58</v>
      </c>
      <c r="B34" s="11">
        <v>1</v>
      </c>
      <c r="C34" s="24"/>
      <c r="D34" s="28">
        <v>0.23</v>
      </c>
      <c r="E34" s="29">
        <f t="shared" si="0"/>
        <v>0</v>
      </c>
      <c r="F34" s="29">
        <f t="shared" si="1"/>
        <v>0</v>
      </c>
      <c r="G34" s="19">
        <f>C34/2</f>
        <v>0</v>
      </c>
    </row>
    <row r="35" spans="1:7" ht="15" customHeight="1" thickBot="1" x14ac:dyDescent="0.3">
      <c r="A35" s="10" t="s">
        <v>59</v>
      </c>
      <c r="B35" s="11">
        <v>1</v>
      </c>
      <c r="C35" s="24"/>
      <c r="D35" s="28">
        <v>0.23</v>
      </c>
      <c r="E35" s="29">
        <f t="shared" si="0"/>
        <v>0</v>
      </c>
      <c r="F35" s="29">
        <f t="shared" si="1"/>
        <v>0</v>
      </c>
      <c r="G35" s="19">
        <f>C35/2</f>
        <v>0</v>
      </c>
    </row>
    <row r="36" spans="1:7" ht="15" customHeight="1" thickBot="1" x14ac:dyDescent="0.3">
      <c r="A36" s="10" t="s">
        <v>60</v>
      </c>
      <c r="B36" s="11">
        <v>1</v>
      </c>
      <c r="C36" s="24"/>
      <c r="D36" s="28">
        <v>0.23</v>
      </c>
      <c r="E36" s="29">
        <f t="shared" si="0"/>
        <v>0</v>
      </c>
      <c r="F36" s="29">
        <f t="shared" si="1"/>
        <v>0</v>
      </c>
      <c r="G36" s="19">
        <f t="shared" ref="G36" si="6">C36/12</f>
        <v>0</v>
      </c>
    </row>
    <row r="37" spans="1:7" ht="15" customHeight="1" thickBot="1" x14ac:dyDescent="0.3">
      <c r="A37" s="6" t="s">
        <v>20</v>
      </c>
      <c r="B37" s="12"/>
      <c r="C37" s="26"/>
      <c r="D37" s="21"/>
      <c r="E37" s="30"/>
      <c r="F37" s="22"/>
      <c r="G37" s="20"/>
    </row>
    <row r="38" spans="1:7" ht="24" customHeight="1" thickBot="1" x14ac:dyDescent="0.3">
      <c r="A38" s="10" t="s">
        <v>61</v>
      </c>
      <c r="B38" s="11">
        <v>1</v>
      </c>
      <c r="C38" s="24"/>
      <c r="D38" s="28">
        <v>0.23</v>
      </c>
      <c r="E38" s="29">
        <f t="shared" ref="E38:E47" si="7">C38*1.23-C38</f>
        <v>0</v>
      </c>
      <c r="F38" s="29">
        <f t="shared" ref="F38:F47" si="8">C38*1.23</f>
        <v>0</v>
      </c>
      <c r="G38" s="19">
        <f>C38/6</f>
        <v>0</v>
      </c>
    </row>
    <row r="39" spans="1:7" ht="24.6" customHeight="1" thickBot="1" x14ac:dyDescent="0.3">
      <c r="A39" s="10" t="s">
        <v>62</v>
      </c>
      <c r="B39" s="11">
        <v>1</v>
      </c>
      <c r="C39" s="24"/>
      <c r="D39" s="28">
        <v>0.23</v>
      </c>
      <c r="E39" s="29">
        <f t="shared" si="7"/>
        <v>0</v>
      </c>
      <c r="F39" s="29">
        <f t="shared" si="8"/>
        <v>0</v>
      </c>
      <c r="G39" s="19">
        <f>C39/7</f>
        <v>0</v>
      </c>
    </row>
    <row r="40" spans="1:7" ht="15" customHeight="1" thickBot="1" x14ac:dyDescent="0.3">
      <c r="A40" s="10" t="s">
        <v>63</v>
      </c>
      <c r="B40" s="11">
        <v>1</v>
      </c>
      <c r="C40" s="25"/>
      <c r="D40" s="28">
        <v>0.23</v>
      </c>
      <c r="E40" s="29">
        <f t="shared" si="7"/>
        <v>0</v>
      </c>
      <c r="F40" s="29">
        <f t="shared" si="8"/>
        <v>0</v>
      </c>
      <c r="G40" s="19">
        <f t="shared" ref="G40:G41" si="9">C40/12</f>
        <v>0</v>
      </c>
    </row>
    <row r="41" spans="1:7" ht="15" customHeight="1" thickBot="1" x14ac:dyDescent="0.3">
      <c r="A41" s="10" t="s">
        <v>64</v>
      </c>
      <c r="B41" s="11">
        <v>1</v>
      </c>
      <c r="C41" s="25"/>
      <c r="D41" s="28">
        <v>0.23</v>
      </c>
      <c r="E41" s="29">
        <f t="shared" si="7"/>
        <v>0</v>
      </c>
      <c r="F41" s="29">
        <f t="shared" si="8"/>
        <v>0</v>
      </c>
      <c r="G41" s="19">
        <f t="shared" si="9"/>
        <v>0</v>
      </c>
    </row>
    <row r="42" spans="1:7" ht="15" customHeight="1" thickBot="1" x14ac:dyDescent="0.3">
      <c r="A42" s="10" t="s">
        <v>65</v>
      </c>
      <c r="B42" s="11">
        <v>1</v>
      </c>
      <c r="C42" s="25"/>
      <c r="D42" s="28">
        <v>0.23</v>
      </c>
      <c r="E42" s="29">
        <f t="shared" si="7"/>
        <v>0</v>
      </c>
      <c r="F42" s="29">
        <f t="shared" si="8"/>
        <v>0</v>
      </c>
      <c r="G42" s="19">
        <f>C42/22</f>
        <v>0</v>
      </c>
    </row>
    <row r="43" spans="1:7" ht="15" customHeight="1" thickBot="1" x14ac:dyDescent="0.3">
      <c r="A43" s="10" t="s">
        <v>66</v>
      </c>
      <c r="B43" s="11">
        <v>1</v>
      </c>
      <c r="C43" s="25"/>
      <c r="D43" s="28">
        <v>0.23</v>
      </c>
      <c r="E43" s="29">
        <f t="shared" si="7"/>
        <v>0</v>
      </c>
      <c r="F43" s="29">
        <f t="shared" si="8"/>
        <v>0</v>
      </c>
      <c r="G43" s="19">
        <f>C43/35</f>
        <v>0</v>
      </c>
    </row>
    <row r="44" spans="1:7" ht="15" customHeight="1" thickBot="1" x14ac:dyDescent="0.3">
      <c r="A44" s="10" t="s">
        <v>67</v>
      </c>
      <c r="B44" s="11">
        <v>1</v>
      </c>
      <c r="C44" s="25"/>
      <c r="D44" s="28">
        <v>0.23</v>
      </c>
      <c r="E44" s="29">
        <f t="shared" si="7"/>
        <v>0</v>
      </c>
      <c r="F44" s="29">
        <f t="shared" si="8"/>
        <v>0</v>
      </c>
      <c r="G44" s="19">
        <f>C44/5</f>
        <v>0</v>
      </c>
    </row>
    <row r="45" spans="1:7" ht="15" customHeight="1" thickBot="1" x14ac:dyDescent="0.3">
      <c r="A45" s="10" t="s">
        <v>68</v>
      </c>
      <c r="B45" s="11">
        <v>1</v>
      </c>
      <c r="C45" s="25"/>
      <c r="D45" s="28">
        <v>0.23</v>
      </c>
      <c r="E45" s="29">
        <f t="shared" ref="E45" si="10">C45*1.23-C45</f>
        <v>0</v>
      </c>
      <c r="F45" s="29">
        <f t="shared" ref="F45" si="11">C45*1.23</f>
        <v>0</v>
      </c>
      <c r="G45" s="19">
        <f>C45/18</f>
        <v>0</v>
      </c>
    </row>
    <row r="46" spans="1:7" ht="15" customHeight="1" thickBot="1" x14ac:dyDescent="0.3">
      <c r="A46" s="10" t="s">
        <v>69</v>
      </c>
      <c r="B46" s="11">
        <v>1</v>
      </c>
      <c r="C46" s="25"/>
      <c r="D46" s="28">
        <v>0.23</v>
      </c>
      <c r="E46" s="29">
        <f t="shared" si="7"/>
        <v>0</v>
      </c>
      <c r="F46" s="29">
        <f t="shared" si="8"/>
        <v>0</v>
      </c>
      <c r="G46" s="19">
        <f>C46/15</f>
        <v>0</v>
      </c>
    </row>
    <row r="47" spans="1:7" ht="15" customHeight="1" thickBot="1" x14ac:dyDescent="0.3">
      <c r="A47" s="10" t="s">
        <v>70</v>
      </c>
      <c r="B47" s="11">
        <v>1</v>
      </c>
      <c r="C47" s="25"/>
      <c r="D47" s="28">
        <v>0.23</v>
      </c>
      <c r="E47" s="29">
        <f t="shared" si="7"/>
        <v>0</v>
      </c>
      <c r="F47" s="29">
        <f t="shared" si="8"/>
        <v>0</v>
      </c>
      <c r="G47" s="19">
        <f>C47/30</f>
        <v>0</v>
      </c>
    </row>
    <row r="48" spans="1:7" ht="15" customHeight="1" thickBot="1" x14ac:dyDescent="0.3">
      <c r="A48" s="6" t="s">
        <v>21</v>
      </c>
      <c r="B48" s="12"/>
      <c r="C48" s="27"/>
      <c r="D48" s="7"/>
      <c r="E48" s="31"/>
      <c r="F48" s="23"/>
      <c r="G48" s="20"/>
    </row>
    <row r="49" spans="1:7" ht="15" customHeight="1" thickBot="1" x14ac:dyDescent="0.3">
      <c r="A49" s="10" t="s">
        <v>22</v>
      </c>
      <c r="B49" s="11">
        <v>1</v>
      </c>
      <c r="C49" s="25"/>
      <c r="D49" s="28">
        <v>0.23</v>
      </c>
      <c r="E49" s="29">
        <f t="shared" ref="E49:E60" si="12">C49*1.23-C49</f>
        <v>0</v>
      </c>
      <c r="F49" s="29">
        <f t="shared" ref="F49:F60" si="13">C49*1.23</f>
        <v>0</v>
      </c>
      <c r="G49" s="19">
        <f>C49/22</f>
        <v>0</v>
      </c>
    </row>
    <row r="50" spans="1:7" ht="15" customHeight="1" thickBot="1" x14ac:dyDescent="0.3">
      <c r="A50" s="10" t="s">
        <v>23</v>
      </c>
      <c r="B50" s="11">
        <v>1</v>
      </c>
      <c r="C50" s="25"/>
      <c r="D50" s="28">
        <v>0.23</v>
      </c>
      <c r="E50" s="29">
        <f t="shared" si="12"/>
        <v>0</v>
      </c>
      <c r="F50" s="29">
        <f t="shared" si="13"/>
        <v>0</v>
      </c>
      <c r="G50" s="19">
        <f>C50/15</f>
        <v>0</v>
      </c>
    </row>
    <row r="51" spans="1:7" ht="15" customHeight="1" thickBot="1" x14ac:dyDescent="0.3">
      <c r="A51" s="10" t="s">
        <v>24</v>
      </c>
      <c r="B51" s="11">
        <v>1</v>
      </c>
      <c r="C51" s="25"/>
      <c r="D51" s="28">
        <v>0.23</v>
      </c>
      <c r="E51" s="29">
        <f t="shared" si="12"/>
        <v>0</v>
      </c>
      <c r="F51" s="29">
        <f t="shared" si="13"/>
        <v>0</v>
      </c>
      <c r="G51" s="19">
        <f>C51/2</f>
        <v>0</v>
      </c>
    </row>
    <row r="52" spans="1:7" ht="15" customHeight="1" thickBot="1" x14ac:dyDescent="0.3">
      <c r="A52" s="10" t="s">
        <v>25</v>
      </c>
      <c r="B52" s="11">
        <v>1</v>
      </c>
      <c r="C52" s="25"/>
      <c r="D52" s="28">
        <v>0.23</v>
      </c>
      <c r="E52" s="29">
        <f t="shared" si="12"/>
        <v>0</v>
      </c>
      <c r="F52" s="29">
        <f t="shared" si="13"/>
        <v>0</v>
      </c>
      <c r="G52" s="19">
        <f>C52/30</f>
        <v>0</v>
      </c>
    </row>
    <row r="53" spans="1:7" ht="15" customHeight="1" thickBot="1" x14ac:dyDescent="0.3">
      <c r="A53" s="10" t="s">
        <v>26</v>
      </c>
      <c r="B53" s="11">
        <v>1</v>
      </c>
      <c r="C53" s="25"/>
      <c r="D53" s="28">
        <v>0.23</v>
      </c>
      <c r="E53" s="29">
        <f t="shared" si="12"/>
        <v>0</v>
      </c>
      <c r="F53" s="29">
        <f t="shared" si="13"/>
        <v>0</v>
      </c>
      <c r="G53" s="19">
        <f>C53/15</f>
        <v>0</v>
      </c>
    </row>
    <row r="54" spans="1:7" ht="15" customHeight="1" thickBot="1" x14ac:dyDescent="0.3">
      <c r="A54" s="10" t="s">
        <v>27</v>
      </c>
      <c r="B54" s="11">
        <v>1</v>
      </c>
      <c r="C54" s="25"/>
      <c r="D54" s="28">
        <v>0.23</v>
      </c>
      <c r="E54" s="29">
        <f t="shared" si="12"/>
        <v>0</v>
      </c>
      <c r="F54" s="29">
        <f t="shared" si="13"/>
        <v>0</v>
      </c>
      <c r="G54" s="19">
        <f>C54/5</f>
        <v>0</v>
      </c>
    </row>
    <row r="55" spans="1:7" ht="15" customHeight="1" thickBot="1" x14ac:dyDescent="0.3">
      <c r="A55" s="10" t="s">
        <v>28</v>
      </c>
      <c r="B55" s="11">
        <v>1</v>
      </c>
      <c r="C55" s="25"/>
      <c r="D55" s="28">
        <v>0.23</v>
      </c>
      <c r="E55" s="29">
        <f t="shared" si="12"/>
        <v>0</v>
      </c>
      <c r="F55" s="29">
        <f t="shared" si="13"/>
        <v>0</v>
      </c>
      <c r="G55" s="19">
        <f>C55/25</f>
        <v>0</v>
      </c>
    </row>
    <row r="56" spans="1:7" ht="15" customHeight="1" thickBot="1" x14ac:dyDescent="0.3">
      <c r="A56" s="10" t="s">
        <v>29</v>
      </c>
      <c r="B56" s="11">
        <v>1</v>
      </c>
      <c r="C56" s="25"/>
      <c r="D56" s="28">
        <v>0.23</v>
      </c>
      <c r="E56" s="29">
        <f t="shared" si="12"/>
        <v>0</v>
      </c>
      <c r="F56" s="29">
        <f t="shared" si="13"/>
        <v>0</v>
      </c>
      <c r="G56" s="19">
        <f>C56/40</f>
        <v>0</v>
      </c>
    </row>
    <row r="57" spans="1:7" ht="15" customHeight="1" thickBot="1" x14ac:dyDescent="0.3">
      <c r="A57" s="10" t="s">
        <v>30</v>
      </c>
      <c r="B57" s="11">
        <v>1</v>
      </c>
      <c r="C57" s="25"/>
      <c r="D57" s="28">
        <v>0.23</v>
      </c>
      <c r="E57" s="29">
        <f t="shared" si="12"/>
        <v>0</v>
      </c>
      <c r="F57" s="29">
        <f t="shared" si="13"/>
        <v>0</v>
      </c>
      <c r="G57" s="19">
        <f>C57/45</f>
        <v>0</v>
      </c>
    </row>
    <row r="58" spans="1:7" ht="25.9" customHeight="1" thickBot="1" x14ac:dyDescent="0.3">
      <c r="A58" s="10" t="s">
        <v>31</v>
      </c>
      <c r="B58" s="11">
        <v>1</v>
      </c>
      <c r="C58" s="25"/>
      <c r="D58" s="28">
        <v>0.23</v>
      </c>
      <c r="E58" s="29">
        <f t="shared" si="12"/>
        <v>0</v>
      </c>
      <c r="F58" s="29">
        <f t="shared" si="13"/>
        <v>0</v>
      </c>
      <c r="G58" s="19">
        <f>C58/28</f>
        <v>0</v>
      </c>
    </row>
    <row r="59" spans="1:7" ht="25.9" customHeight="1" thickBot="1" x14ac:dyDescent="0.3">
      <c r="A59" s="10" t="s">
        <v>71</v>
      </c>
      <c r="B59" s="11">
        <v>1</v>
      </c>
      <c r="C59" s="25"/>
      <c r="D59" s="28">
        <v>0.23</v>
      </c>
      <c r="E59" s="29">
        <f t="shared" ref="E59" si="14">C59*1.23-C59</f>
        <v>0</v>
      </c>
      <c r="F59" s="29">
        <f t="shared" ref="F59" si="15">C59*1.23</f>
        <v>0</v>
      </c>
      <c r="G59" s="19">
        <f>C59/42</f>
        <v>0</v>
      </c>
    </row>
    <row r="60" spans="1:7" ht="27.6" customHeight="1" thickBot="1" x14ac:dyDescent="0.3">
      <c r="A60" s="10" t="s">
        <v>32</v>
      </c>
      <c r="B60" s="11">
        <v>1</v>
      </c>
      <c r="C60" s="25"/>
      <c r="D60" s="28">
        <v>0.23</v>
      </c>
      <c r="E60" s="29">
        <f t="shared" si="12"/>
        <v>0</v>
      </c>
      <c r="F60" s="29">
        <f t="shared" si="13"/>
        <v>0</v>
      </c>
      <c r="G60" s="19">
        <f>C60/46</f>
        <v>0</v>
      </c>
    </row>
    <row r="61" spans="1:7" ht="19.149999999999999" customHeight="1" thickBot="1" x14ac:dyDescent="0.3">
      <c r="A61" s="6" t="s">
        <v>33</v>
      </c>
      <c r="B61" s="12"/>
      <c r="C61" s="27"/>
      <c r="D61" s="7"/>
      <c r="E61" s="31"/>
      <c r="F61" s="23"/>
      <c r="G61" s="20"/>
    </row>
    <row r="62" spans="1:7" ht="15" customHeight="1" thickBot="1" x14ac:dyDescent="0.3">
      <c r="A62" s="10" t="s">
        <v>34</v>
      </c>
      <c r="B62" s="11">
        <v>1</v>
      </c>
      <c r="C62" s="25"/>
      <c r="D62" s="32">
        <v>0.23</v>
      </c>
      <c r="E62" s="29">
        <f>C62*1.23-C62</f>
        <v>0</v>
      </c>
      <c r="F62" s="29">
        <f>C62*1.23</f>
        <v>0</v>
      </c>
      <c r="G62" s="19">
        <f>C62/5</f>
        <v>0</v>
      </c>
    </row>
    <row r="63" spans="1:7" ht="15" customHeight="1" thickBot="1" x14ac:dyDescent="0.3">
      <c r="A63" s="14" t="s">
        <v>35</v>
      </c>
      <c r="B63" s="15" t="s">
        <v>36</v>
      </c>
      <c r="C63" s="16"/>
      <c r="D63" s="16" t="s">
        <v>36</v>
      </c>
      <c r="E63" s="13"/>
      <c r="F63" s="13"/>
      <c r="G63" s="19">
        <f>SUM(G16:G62)</f>
        <v>0</v>
      </c>
    </row>
    <row r="64" spans="1:7" ht="15.75" x14ac:dyDescent="0.25">
      <c r="A64" s="17"/>
      <c r="D64" s="36" t="s">
        <v>72</v>
      </c>
      <c r="E64" s="36"/>
      <c r="F64" s="36"/>
      <c r="G64" s="35">
        <f>SUM(G16:G62)/41</f>
        <v>0</v>
      </c>
    </row>
    <row r="65" spans="1:7" x14ac:dyDescent="0.25">
      <c r="A65" s="49" t="s">
        <v>73</v>
      </c>
      <c r="B65" s="41"/>
      <c r="C65" s="41"/>
      <c r="D65" s="41"/>
      <c r="E65" s="41"/>
      <c r="F65" s="41"/>
      <c r="G65" s="41"/>
    </row>
    <row r="66" spans="1:7" ht="34.15" customHeight="1" x14ac:dyDescent="0.25">
      <c r="A66" s="47" t="s">
        <v>74</v>
      </c>
      <c r="B66" s="41"/>
      <c r="C66" s="41"/>
      <c r="D66" s="41"/>
      <c r="E66" s="41"/>
      <c r="F66" s="41"/>
      <c r="G66" s="41"/>
    </row>
    <row r="67" spans="1:7" ht="27.75" customHeight="1" x14ac:dyDescent="0.25">
      <c r="A67" s="47" t="s">
        <v>75</v>
      </c>
      <c r="B67" s="41"/>
      <c r="C67" s="41"/>
      <c r="D67" s="41"/>
      <c r="E67" s="41"/>
      <c r="F67" s="41"/>
      <c r="G67" s="41"/>
    </row>
    <row r="68" spans="1:7" ht="15" customHeight="1" x14ac:dyDescent="0.25">
      <c r="A68" s="47" t="s">
        <v>41</v>
      </c>
      <c r="B68" s="41"/>
      <c r="C68" s="41"/>
      <c r="D68" s="41"/>
      <c r="E68" s="41"/>
      <c r="F68" s="41"/>
      <c r="G68" s="41"/>
    </row>
    <row r="69" spans="1:7" ht="23.45" customHeight="1" x14ac:dyDescent="0.25">
      <c r="A69" s="47" t="s">
        <v>37</v>
      </c>
      <c r="B69" s="41"/>
      <c r="C69" s="41"/>
      <c r="D69" s="41"/>
      <c r="E69" s="41"/>
      <c r="F69" s="41"/>
      <c r="G69" s="41"/>
    </row>
    <row r="70" spans="1:7" ht="27" customHeight="1" x14ac:dyDescent="0.25">
      <c r="A70" s="47" t="s">
        <v>38</v>
      </c>
      <c r="B70" s="41"/>
      <c r="C70" s="41"/>
      <c r="D70" s="41"/>
      <c r="E70" s="41"/>
      <c r="F70" s="41"/>
      <c r="G70" s="41"/>
    </row>
    <row r="71" spans="1:7" ht="16.149999999999999" customHeight="1" x14ac:dyDescent="0.25">
      <c r="A71" s="47" t="s">
        <v>39</v>
      </c>
      <c r="B71" s="41"/>
      <c r="C71" s="41"/>
      <c r="D71" s="41"/>
      <c r="E71" s="41"/>
      <c r="F71" s="41"/>
      <c r="G71" s="41"/>
    </row>
    <row r="72" spans="1:7" ht="27" customHeight="1" x14ac:dyDescent="0.25">
      <c r="A72" s="47" t="s">
        <v>42</v>
      </c>
      <c r="B72" s="41"/>
      <c r="C72" s="41"/>
      <c r="D72" s="41"/>
      <c r="E72" s="41"/>
      <c r="F72" s="41"/>
      <c r="G72" s="41"/>
    </row>
    <row r="73" spans="1:7" ht="15" customHeight="1" x14ac:dyDescent="0.25">
      <c r="A73" s="47" t="s">
        <v>43</v>
      </c>
      <c r="B73" s="41"/>
      <c r="C73" s="41"/>
      <c r="D73" s="41"/>
      <c r="E73" s="41"/>
      <c r="F73" s="41"/>
      <c r="G73" s="41"/>
    </row>
    <row r="74" spans="1:7" ht="28.15" customHeight="1" x14ac:dyDescent="0.25">
      <c r="A74" s="47" t="s">
        <v>82</v>
      </c>
      <c r="B74" s="41"/>
      <c r="C74" s="41"/>
      <c r="D74" s="41"/>
      <c r="E74" s="41"/>
      <c r="F74" s="41"/>
      <c r="G74" s="41"/>
    </row>
    <row r="75" spans="1:7" ht="19.149999999999999" customHeight="1" x14ac:dyDescent="0.25">
      <c r="A75" s="47" t="s">
        <v>76</v>
      </c>
      <c r="B75" s="41"/>
      <c r="C75" s="41"/>
      <c r="D75" s="41"/>
      <c r="E75" s="41"/>
      <c r="F75" s="41"/>
      <c r="G75" s="41"/>
    </row>
    <row r="76" spans="1:7" ht="67.5" customHeight="1" x14ac:dyDescent="0.25">
      <c r="A76" s="45" t="s">
        <v>77</v>
      </c>
      <c r="B76" s="45"/>
      <c r="C76" s="45"/>
      <c r="D76" s="45"/>
      <c r="E76" s="45"/>
      <c r="F76" s="45"/>
      <c r="G76" s="45"/>
    </row>
    <row r="77" spans="1:7" ht="54.75" customHeight="1" x14ac:dyDescent="0.25">
      <c r="A77" s="50" t="s">
        <v>78</v>
      </c>
      <c r="B77" s="50"/>
      <c r="C77" s="50"/>
      <c r="D77" s="50"/>
      <c r="E77" s="50"/>
      <c r="F77" s="50"/>
      <c r="G77" s="50"/>
    </row>
    <row r="78" spans="1:7" ht="15.75" x14ac:dyDescent="0.25">
      <c r="A78" s="17"/>
    </row>
    <row r="79" spans="1:7" x14ac:dyDescent="0.25">
      <c r="A79" s="38" t="s">
        <v>40</v>
      </c>
      <c r="B79" s="39"/>
      <c r="C79" s="39"/>
      <c r="D79" s="39"/>
      <c r="E79" s="39"/>
      <c r="F79" s="39"/>
    </row>
  </sheetData>
  <mergeCells count="21">
    <mergeCell ref="A72:G72"/>
    <mergeCell ref="A73:G73"/>
    <mergeCell ref="A74:G74"/>
    <mergeCell ref="A76:G76"/>
    <mergeCell ref="A77:G77"/>
    <mergeCell ref="A79:F79"/>
    <mergeCell ref="A5:F5"/>
    <mergeCell ref="A6:F6"/>
    <mergeCell ref="A7:F7"/>
    <mergeCell ref="A12:G12"/>
    <mergeCell ref="A11:G11"/>
    <mergeCell ref="A13:G13"/>
    <mergeCell ref="A75:G75"/>
    <mergeCell ref="A9:G9"/>
    <mergeCell ref="A65:G65"/>
    <mergeCell ref="A66:G66"/>
    <mergeCell ref="A67:G67"/>
    <mergeCell ref="A68:G68"/>
    <mergeCell ref="A69:G69"/>
    <mergeCell ref="A70:G70"/>
    <mergeCell ref="A71:G71"/>
  </mergeCells>
  <pageMargins left="0.70866141732283472" right="0.70866141732283472" top="0.74803149606299213" bottom="0.74803149606299213" header="0.31496062992125984" footer="0.31496062992125984"/>
  <pageSetup paperSize="9" scale="9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Domalewski</dc:creator>
  <cp:lastModifiedBy>Amanda Burzyńska</cp:lastModifiedBy>
  <cp:lastPrinted>2023-01-12T08:26:42Z</cp:lastPrinted>
  <dcterms:created xsi:type="dcterms:W3CDTF">2023-01-12T07:55:57Z</dcterms:created>
  <dcterms:modified xsi:type="dcterms:W3CDTF">2023-01-12T12:47:56Z</dcterms:modified>
</cp:coreProperties>
</file>